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630" activeTab="0"/>
  </bookViews>
  <sheets>
    <sheet name="BS-中" sheetId="1" r:id="rId1"/>
    <sheet name="IS-中" sheetId="2" r:id="rId2"/>
  </sheets>
  <definedNames>
    <definedName name="_Col01" localSheetId="0">'BS-中'!$E$8</definedName>
    <definedName name="_Col02" localSheetId="0">'BS-中'!$F$8</definedName>
    <definedName name="_Col03" localSheetId="0">'BS-中'!$I$8</definedName>
    <definedName name="_Col04" localSheetId="0">'BS-中'!$J$8</definedName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_P2" localSheetId="0">'BS-中'!#REF!</definedName>
    <definedName name="Col02_1" localSheetId="1">'IS-中'!$E$40</definedName>
    <definedName name="Col02_P2" localSheetId="0">'BS-中'!#REF!</definedName>
    <definedName name="Col03_1" localSheetId="1">'IS-中'!$G$40</definedName>
    <definedName name="Col03_P2" localSheetId="0">'BS-中'!#REF!</definedName>
    <definedName name="Col04_1" localSheetId="1">'IS-中'!$I$40</definedName>
    <definedName name="Col04_P2" localSheetId="0">'BS-中'!$A$9</definedName>
    <definedName name="DataEnd" localSheetId="0">'BS-中'!$A$20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  <definedName name="OLE_LINK1" localSheetId="0">'BS-中'!$C$9</definedName>
    <definedName name="OLE_LINK2" localSheetId="0">'BS-中'!$C$9</definedName>
  </definedNames>
  <calcPr fullCalcOnLoad="1"/>
</workbook>
</file>

<file path=xl/sharedStrings.xml><?xml version="1.0" encoding="utf-8"?>
<sst xmlns="http://schemas.openxmlformats.org/spreadsheetml/2006/main" count="101" uniqueCount="68">
  <si>
    <t>新光金保險代理人股份有限公司</t>
  </si>
  <si>
    <r>
      <t>資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負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債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表</t>
    </r>
  </si>
  <si>
    <t>民國一○三年及一○二年三月三十一日</t>
  </si>
  <si>
    <t>單位：新台幣元</t>
  </si>
  <si>
    <t>一○三年三月三十一日</t>
  </si>
  <si>
    <t>一○二年三月三十一日</t>
  </si>
  <si>
    <t>資產</t>
  </si>
  <si>
    <t>金額</t>
  </si>
  <si>
    <t>％</t>
  </si>
  <si>
    <t>負債及股東權益</t>
  </si>
  <si>
    <t>流動資產</t>
  </si>
  <si>
    <t>流動負債</t>
  </si>
  <si>
    <t>現金及約當現金</t>
  </si>
  <si>
    <t>應付帳款</t>
  </si>
  <si>
    <t>-</t>
  </si>
  <si>
    <t>應收帳款</t>
  </si>
  <si>
    <t>應付所得稅</t>
  </si>
  <si>
    <t>其他應收款</t>
  </si>
  <si>
    <t>應付費用</t>
  </si>
  <si>
    <t>預付費用</t>
  </si>
  <si>
    <t>其他應付款</t>
  </si>
  <si>
    <t>流動資產合計</t>
  </si>
  <si>
    <t>其他流動負債</t>
  </si>
  <si>
    <t>流動負債合計</t>
  </si>
  <si>
    <t>無形資產</t>
  </si>
  <si>
    <t>股東權益</t>
  </si>
  <si>
    <t>股　　本</t>
  </si>
  <si>
    <t>其他資產</t>
  </si>
  <si>
    <t>待分配股票股利</t>
  </si>
  <si>
    <t>存出保證金</t>
  </si>
  <si>
    <t>保留盈餘</t>
  </si>
  <si>
    <t>法定盈餘公積</t>
  </si>
  <si>
    <t>未分配盈餘</t>
  </si>
  <si>
    <t>股東權益合計</t>
  </si>
  <si>
    <t>資　　產　　總　　計</t>
  </si>
  <si>
    <t>負債及股東權益總計</t>
  </si>
  <si>
    <t>後附之附註係本財務報表之一部分。</t>
  </si>
  <si>
    <t>負責人：陳忠誼</t>
  </si>
  <si>
    <t>經理人：簡義仁</t>
  </si>
  <si>
    <t>主辦會計：蔡文英</t>
  </si>
  <si>
    <r>
      <t>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表</t>
    </r>
  </si>
  <si>
    <t>民國一○三年及一○二年一月一日至三月三十一日</t>
  </si>
  <si>
    <t>一○三年第一季</t>
  </si>
  <si>
    <t>一○二年第一季</t>
  </si>
  <si>
    <t>營業收入</t>
  </si>
  <si>
    <t>營業成本</t>
  </si>
  <si>
    <t>營業毛利</t>
  </si>
  <si>
    <t>營業費用</t>
  </si>
  <si>
    <t>營業利益</t>
  </si>
  <si>
    <t>營業外收入及利益</t>
  </si>
  <si>
    <t>利息收入</t>
  </si>
  <si>
    <t>-</t>
  </si>
  <si>
    <t>金融資產評價利益</t>
  </si>
  <si>
    <t>-</t>
  </si>
  <si>
    <t>其他收入</t>
  </si>
  <si>
    <r>
      <t>營業外收入及利益合計</t>
    </r>
    <r>
      <rPr>
        <sz val="12"/>
        <rFont val="Times New Roman"/>
        <family val="1"/>
      </rPr>
      <t xml:space="preserve"> </t>
    </r>
  </si>
  <si>
    <t>營業外費用及損失</t>
  </si>
  <si>
    <t>處分固定資產損失</t>
  </si>
  <si>
    <t>其他支出</t>
  </si>
  <si>
    <r>
      <t>營業外費用及損失合計</t>
    </r>
    <r>
      <rPr>
        <sz val="12"/>
        <rFont val="Times New Roman"/>
        <family val="1"/>
      </rPr>
      <t xml:space="preserve"> </t>
    </r>
  </si>
  <si>
    <t>稅前利益</t>
  </si>
  <si>
    <t>所得稅費用</t>
  </si>
  <si>
    <t>本期純益</t>
  </si>
  <si>
    <t>稅前</t>
  </si>
  <si>
    <t>稅後</t>
  </si>
  <si>
    <t>每股盈餘</t>
  </si>
  <si>
    <t xml:space="preserve">    基本每股盈餘</t>
  </si>
  <si>
    <t xml:space="preserve">    稀釋每股盈餘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</si>
</sst>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_-;\-&quot;$&quot;* #,##0_-;_-&quot;$&quot;* &quot;-&quot;??_-;_-@_-"/>
    <numFmt numFmtId="177" formatCode="0;_ۿ"/>
    <numFmt numFmtId="178" formatCode="0.000"/>
    <numFmt numFmtId="179" formatCode="_-* #,##0_-;\-* #,##0_-;_-* &quot;-&quot;??_-;_-@_-"/>
    <numFmt numFmtId="180" formatCode="#,##0_);\(#,##0\)"/>
    <numFmt numFmtId="181" formatCode="0_ "/>
    <numFmt numFmtId="182" formatCode="_-* #,##0.0_-;\-* #,##0.0_-;_-* &quot;-&quot;??_-;_-@_-"/>
    <numFmt numFmtId="183" formatCode="&quot;$&quot;#,##0_);\(&quot;$&quot;#,##0\)"/>
    <numFmt numFmtId="184" formatCode="&quot;$&quot;#,##0.00_);\(&quot;$&quot;#,##0.00\)"/>
    <numFmt numFmtId="185" formatCode="&quot;$&quot;#,##0.00"/>
    <numFmt numFmtId="186" formatCode="0%_);\(0%\)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Book Antiqua"/>
      <family val="1"/>
    </font>
    <font>
      <sz val="12"/>
      <name val="Times New Roman"/>
      <family val="1"/>
    </font>
    <font>
      <sz val="9"/>
      <name val="標楷體"/>
      <family val="4"/>
    </font>
    <font>
      <u val="double"/>
      <sz val="12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4" fontId="8" fillId="20" borderId="1">
      <alignment horizontal="center" vertical="center" wrapText="1"/>
      <protection/>
    </xf>
    <xf numFmtId="0" fontId="9" fillId="0" borderId="0">
      <alignment/>
      <protection/>
    </xf>
    <xf numFmtId="186" fontId="9" fillId="0" borderId="0" applyFont="0" applyFill="0" applyBorder="0" applyAlignment="0" applyProtection="0"/>
    <xf numFmtId="0" fontId="10" fillId="0" borderId="0" applyFill="0" applyBorder="0" applyProtection="0">
      <alignment horizontal="left" vertical="top"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0" borderId="2" applyNumberFormat="0" applyFill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3" applyNumberFormat="0" applyAlignment="0" applyProtection="0"/>
    <xf numFmtId="0" fontId="40" fillId="23" borderId="9" applyNumberFormat="0" applyAlignment="0" applyProtection="0"/>
    <xf numFmtId="0" fontId="41" fillId="32" borderId="10" applyNumberFormat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distributed" vertical="top" wrapText="1"/>
    </xf>
    <xf numFmtId="0" fontId="4" fillId="0" borderId="0" xfId="0" applyFont="1" applyAlignment="1">
      <alignment horizontal="distributed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distributed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distributed"/>
    </xf>
    <xf numFmtId="0" fontId="2" fillId="0" borderId="0" xfId="0" applyFont="1" applyAlignment="1">
      <alignment horizontal="left" vertical="top" wrapText="1" inden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 indent="3"/>
    </xf>
    <xf numFmtId="176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/>
    </xf>
    <xf numFmtId="177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178" fontId="0" fillId="0" borderId="0" xfId="0" applyNumberFormat="1" applyAlignment="1">
      <alignment/>
    </xf>
    <xf numFmtId="3" fontId="5" fillId="0" borderId="0" xfId="0" applyNumberFormat="1" applyFont="1" applyAlignment="1">
      <alignment horizontal="right" wrapText="1"/>
    </xf>
    <xf numFmtId="179" fontId="5" fillId="0" borderId="0" xfId="38" applyNumberFormat="1" applyFont="1" applyAlignment="1">
      <alignment/>
    </xf>
    <xf numFmtId="178" fontId="0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right" wrapText="1"/>
    </xf>
    <xf numFmtId="9" fontId="5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 vertical="top" wrapText="1" indent="5"/>
    </xf>
    <xf numFmtId="3" fontId="5" fillId="0" borderId="12" xfId="0" applyNumberFormat="1" applyFont="1" applyBorder="1" applyAlignment="1">
      <alignment horizontal="right" wrapText="1"/>
    </xf>
    <xf numFmtId="1" fontId="5" fillId="0" borderId="12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1" fontId="5" fillId="0" borderId="11" xfId="0" applyNumberFormat="1" applyFont="1" applyBorder="1" applyAlignment="1">
      <alignment horizontal="right" wrapText="1"/>
    </xf>
    <xf numFmtId="179" fontId="5" fillId="0" borderId="11" xfId="38" applyNumberFormat="1" applyFont="1" applyBorder="1" applyAlignment="1">
      <alignment horizontal="right" wrapText="1"/>
    </xf>
    <xf numFmtId="43" fontId="5" fillId="0" borderId="0" xfId="38" applyFont="1" applyAlignment="1">
      <alignment horizontal="right" wrapText="1"/>
    </xf>
    <xf numFmtId="43" fontId="5" fillId="0" borderId="11" xfId="38" applyFont="1" applyBorder="1" applyAlignment="1">
      <alignment horizontal="right" wrapText="1"/>
    </xf>
    <xf numFmtId="9" fontId="5" fillId="0" borderId="0" xfId="0" applyNumberFormat="1" applyFont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79" fontId="5" fillId="0" borderId="0" xfId="38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177" fontId="5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42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wrapText="1"/>
    </xf>
    <xf numFmtId="0" fontId="4" fillId="0" borderId="0" xfId="0" applyFont="1" applyAlignment="1">
      <alignment horizontal="justify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" fillId="0" borderId="0" xfId="37" applyFont="1">
      <alignment/>
      <protection/>
    </xf>
    <xf numFmtId="0" fontId="5" fillId="0" borderId="0" xfId="37" applyFont="1" applyAlignment="1">
      <alignment horizontal="distributed" vertical="center"/>
      <protection/>
    </xf>
    <xf numFmtId="0" fontId="5" fillId="0" borderId="0" xfId="37" applyFont="1" applyAlignment="1">
      <alignment horizontal="center" vertical="center"/>
      <protection/>
    </xf>
    <xf numFmtId="0" fontId="2" fillId="0" borderId="0" xfId="37" applyFont="1">
      <alignment/>
      <protection/>
    </xf>
    <xf numFmtId="42" fontId="5" fillId="0" borderId="0" xfId="0" applyNumberFormat="1" applyFont="1" applyAlignment="1">
      <alignment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9" fontId="5" fillId="0" borderId="0" xfId="37" applyNumberFormat="1" applyFont="1">
      <alignment/>
      <protection/>
    </xf>
    <xf numFmtId="180" fontId="4" fillId="0" borderId="0" xfId="0" applyNumberFormat="1" applyFont="1" applyAlignment="1">
      <alignment wrapText="1"/>
    </xf>
    <xf numFmtId="180" fontId="4" fillId="0" borderId="0" xfId="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3" fontId="4" fillId="0" borderId="0" xfId="0" applyNumberFormat="1" applyFont="1" applyAlignment="1">
      <alignment horizontal="right" wrapText="1"/>
    </xf>
    <xf numFmtId="181" fontId="4" fillId="0" borderId="0" xfId="0" applyNumberFormat="1" applyFont="1" applyAlignment="1">
      <alignment wrapText="1"/>
    </xf>
    <xf numFmtId="180" fontId="4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37" applyFont="1" applyAlignment="1">
      <alignment horizontal="right"/>
      <protection/>
    </xf>
    <xf numFmtId="180" fontId="4" fillId="0" borderId="11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horizontal="right" wrapText="1"/>
    </xf>
    <xf numFmtId="1" fontId="4" fillId="0" borderId="11" xfId="0" applyNumberFormat="1" applyFont="1" applyBorder="1" applyAlignment="1">
      <alignment horizontal="right" wrapText="1"/>
    </xf>
    <xf numFmtId="179" fontId="4" fillId="0" borderId="11" xfId="38" applyNumberFormat="1" applyFont="1" applyBorder="1" applyAlignment="1">
      <alignment horizontal="right" wrapText="1"/>
    </xf>
    <xf numFmtId="0" fontId="2" fillId="0" borderId="0" xfId="37" applyFont="1" applyAlignment="1">
      <alignment horizontal="left" indent="2"/>
      <protection/>
    </xf>
    <xf numFmtId="179" fontId="4" fillId="0" borderId="0" xfId="38" applyNumberFormat="1" applyFont="1" applyBorder="1" applyAlignment="1">
      <alignment horizontal="right" wrapText="1"/>
    </xf>
    <xf numFmtId="179" fontId="4" fillId="0" borderId="0" xfId="38" applyNumberFormat="1" applyFont="1" applyAlignment="1">
      <alignment horizontal="right" wrapText="1"/>
    </xf>
    <xf numFmtId="43" fontId="4" fillId="0" borderId="0" xfId="38" applyFont="1" applyBorder="1" applyAlignment="1">
      <alignment horizontal="right" wrapText="1"/>
    </xf>
    <xf numFmtId="43" fontId="4" fillId="0" borderId="11" xfId="38" applyFont="1" applyBorder="1" applyAlignment="1">
      <alignment horizontal="right" wrapText="1"/>
    </xf>
    <xf numFmtId="0" fontId="2" fillId="0" borderId="0" xfId="37" applyFont="1" applyAlignment="1">
      <alignment horizontal="left" indent="4"/>
      <protection/>
    </xf>
    <xf numFmtId="180" fontId="5" fillId="0" borderId="0" xfId="37" applyNumberFormat="1" applyFont="1" applyAlignment="1">
      <alignment horizontal="right"/>
      <protection/>
    </xf>
    <xf numFmtId="182" fontId="5" fillId="0" borderId="0" xfId="38" applyNumberFormat="1" applyFont="1" applyFill="1" applyAlignment="1">
      <alignment horizontal="right"/>
    </xf>
    <xf numFmtId="180" fontId="5" fillId="0" borderId="0" xfId="37" applyNumberFormat="1" applyFont="1" applyFill="1" applyAlignment="1">
      <alignment horizontal="right"/>
      <protection/>
    </xf>
    <xf numFmtId="0" fontId="5" fillId="0" borderId="0" xfId="37" applyFont="1" applyFill="1" applyAlignment="1">
      <alignment horizontal="right"/>
      <protection/>
    </xf>
    <xf numFmtId="43" fontId="5" fillId="0" borderId="0" xfId="38" applyFont="1" applyFill="1" applyAlignment="1">
      <alignment horizontal="right"/>
    </xf>
    <xf numFmtId="180" fontId="5" fillId="0" borderId="0" xfId="37" applyNumberFormat="1" applyFont="1" applyBorder="1" applyAlignment="1">
      <alignment horizontal="right"/>
      <protection/>
    </xf>
    <xf numFmtId="180" fontId="5" fillId="0" borderId="12" xfId="37" applyNumberFormat="1" applyFont="1" applyFill="1" applyBorder="1" applyAlignment="1">
      <alignment horizontal="right"/>
      <protection/>
    </xf>
    <xf numFmtId="180" fontId="5" fillId="0" borderId="12" xfId="37" applyNumberFormat="1" applyFont="1" applyBorder="1" applyAlignment="1">
      <alignment horizontal="right"/>
      <protection/>
    </xf>
    <xf numFmtId="43" fontId="5" fillId="0" borderId="12" xfId="38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0" fontId="5" fillId="0" borderId="0" xfId="37" applyFont="1" applyBorder="1" applyAlignment="1">
      <alignment horizontal="right"/>
      <protection/>
    </xf>
    <xf numFmtId="9" fontId="5" fillId="0" borderId="0" xfId="37" applyNumberFormat="1" applyFont="1" applyBorder="1">
      <alignment/>
      <protection/>
    </xf>
    <xf numFmtId="183" fontId="5" fillId="0" borderId="13" xfId="0" applyNumberFormat="1" applyFont="1" applyBorder="1" applyAlignment="1">
      <alignment/>
    </xf>
    <xf numFmtId="180" fontId="4" fillId="0" borderId="13" xfId="0" applyNumberFormat="1" applyFont="1" applyBorder="1" applyAlignment="1">
      <alignment horizontal="right" wrapText="1"/>
    </xf>
    <xf numFmtId="179" fontId="4" fillId="0" borderId="13" xfId="38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37" applyFont="1" applyAlignment="1">
      <alignment/>
      <protection/>
    </xf>
    <xf numFmtId="8" fontId="7" fillId="0" borderId="0" xfId="0" applyNumberFormat="1" applyFont="1" applyAlignment="1">
      <alignment horizontal="center" wrapText="1"/>
    </xf>
    <xf numFmtId="184" fontId="5" fillId="0" borderId="13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5" fontId="5" fillId="0" borderId="0" xfId="0" applyNumberFormat="1" applyFont="1" applyBorder="1" applyAlignment="1">
      <alignment/>
    </xf>
    <xf numFmtId="6" fontId="5" fillId="0" borderId="0" xfId="37" applyNumberFormat="1" applyFont="1">
      <alignment/>
      <protection/>
    </xf>
    <xf numFmtId="3" fontId="5" fillId="0" borderId="0" xfId="37" applyNumberFormat="1" applyFont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37" applyFont="1" applyBorder="1" applyAlignment="1">
      <alignment horizontal="distributed" vertical="center"/>
      <protection/>
    </xf>
    <xf numFmtId="0" fontId="2" fillId="0" borderId="0" xfId="37" applyFont="1" applyAlignment="1">
      <alignment horizontal="center"/>
      <protection/>
    </xf>
    <xf numFmtId="0" fontId="5" fillId="0" borderId="0" xfId="37" applyFont="1" applyAlignment="1">
      <alignment horizontal="center"/>
      <protection/>
    </xf>
    <xf numFmtId="0" fontId="2" fillId="0" borderId="0" xfId="37" applyFont="1" applyAlignment="1">
      <alignment horizontal="right"/>
      <protection/>
    </xf>
    <xf numFmtId="0" fontId="2" fillId="0" borderId="11" xfId="37" applyFont="1" applyFill="1" applyBorder="1" applyAlignment="1">
      <alignment horizontal="distributed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Normal_Worksheet in TB LS Blank Leadsheet Excel Template - Used by Trial Balance to Create Leadsheets_ -Print-   Journal Set - RJE -  Trial Balance 2261 (2008 4 22 下午 04 52 44) 的 工作表" xfId="34"/>
    <cellStyle name="Percent (0)" xfId="35"/>
    <cellStyle name="Tickmark" xfId="36"/>
    <cellStyle name="一般_SKIB2006_Chi[1]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="75" zoomScaleNormal="75" zoomScalePageLayoutView="0" workbookViewId="0" topLeftCell="A1">
      <selection activeCell="I22" sqref="I22"/>
    </sheetView>
  </sheetViews>
  <sheetFormatPr defaultColWidth="9.00390625" defaultRowHeight="16.5"/>
  <cols>
    <col min="1" max="1" width="35.75390625" style="0" customWidth="1"/>
    <col min="2" max="2" width="3.125" style="0" customWidth="1"/>
    <col min="3" max="3" width="16.875" style="0" customWidth="1"/>
    <col min="4" max="4" width="1.875" style="0" customWidth="1"/>
    <col min="5" max="5" width="7.375" style="0" customWidth="1"/>
    <col min="6" max="6" width="3.125" style="0" customWidth="1"/>
    <col min="7" max="7" width="16.625" style="0" customWidth="1"/>
    <col min="8" max="8" width="1.875" style="0" customWidth="1"/>
    <col min="9" max="9" width="7.25390625" style="0" customWidth="1"/>
    <col min="10" max="10" width="3.125" style="0" customWidth="1"/>
    <col min="11" max="11" width="29.375" style="0" customWidth="1"/>
    <col min="12" max="12" width="2.00390625" style="0" customWidth="1"/>
    <col min="13" max="13" width="16.375" style="0" customWidth="1"/>
    <col min="14" max="14" width="1.625" style="0" customWidth="1"/>
    <col min="15" max="15" width="7.75390625" style="0" customWidth="1"/>
    <col min="16" max="16" width="3.125" style="0" customWidth="1"/>
    <col min="17" max="17" width="16.75390625" style="0" customWidth="1"/>
    <col min="18" max="18" width="1.625" style="0" customWidth="1"/>
    <col min="19" max="19" width="7.00390625" style="0" customWidth="1"/>
    <col min="20" max="20" width="6.00390625" style="0" bestFit="1" customWidth="1"/>
  </cols>
  <sheetData>
    <row r="1" spans="1:19" ht="16.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6.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6.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6.5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ht="16.5">
      <c r="A5" s="1"/>
    </row>
    <row r="6" spans="1:19" ht="16.5" customHeight="1">
      <c r="A6" s="2"/>
      <c r="B6" s="2"/>
      <c r="C6" s="108" t="s">
        <v>4</v>
      </c>
      <c r="D6" s="108"/>
      <c r="E6" s="108"/>
      <c r="F6" s="2"/>
      <c r="G6" s="109" t="s">
        <v>5</v>
      </c>
      <c r="H6" s="109"/>
      <c r="I6" s="109"/>
      <c r="J6" s="3"/>
      <c r="K6" s="3"/>
      <c r="L6" s="3"/>
      <c r="M6" s="109" t="str">
        <f>EndDateC</f>
        <v>一○三年三月三十一日</v>
      </c>
      <c r="N6" s="109"/>
      <c r="O6" s="109"/>
      <c r="P6" s="4"/>
      <c r="Q6" s="109" t="str">
        <f>EndDate1C</f>
        <v>一○二年三月三十一日</v>
      </c>
      <c r="R6" s="109"/>
      <c r="S6" s="109"/>
    </row>
    <row r="7" spans="1:19" s="11" customFormat="1" ht="16.5">
      <c r="A7" s="5" t="s">
        <v>6</v>
      </c>
      <c r="B7" s="6"/>
      <c r="C7" s="7" t="s">
        <v>7</v>
      </c>
      <c r="D7" s="8"/>
      <c r="E7" s="7" t="s">
        <v>8</v>
      </c>
      <c r="F7" s="8"/>
      <c r="G7" s="7" t="s">
        <v>7</v>
      </c>
      <c r="H7" s="8"/>
      <c r="I7" s="7" t="s">
        <v>8</v>
      </c>
      <c r="J7" s="6"/>
      <c r="K7" s="5" t="s">
        <v>9</v>
      </c>
      <c r="L7" s="9"/>
      <c r="M7" s="7" t="s">
        <v>7</v>
      </c>
      <c r="N7" s="8"/>
      <c r="O7" s="7" t="s">
        <v>8</v>
      </c>
      <c r="P7" s="10"/>
      <c r="Q7" s="7" t="s">
        <v>7</v>
      </c>
      <c r="R7" s="8"/>
      <c r="S7" s="7" t="s">
        <v>8</v>
      </c>
    </row>
    <row r="8" spans="1:19" ht="16.5">
      <c r="A8" s="12" t="s">
        <v>10</v>
      </c>
      <c r="B8" s="13"/>
      <c r="C8" s="14"/>
      <c r="D8" s="14"/>
      <c r="E8" s="14"/>
      <c r="F8" s="14"/>
      <c r="G8" s="14"/>
      <c r="H8" s="14"/>
      <c r="I8" s="14"/>
      <c r="J8" s="13"/>
      <c r="K8" s="12" t="s">
        <v>11</v>
      </c>
      <c r="L8" s="13"/>
      <c r="M8" s="14"/>
      <c r="N8" s="14"/>
      <c r="O8" s="14"/>
      <c r="P8" s="14"/>
      <c r="Q8" s="14"/>
      <c r="R8" s="14"/>
      <c r="S8" s="14"/>
    </row>
    <row r="9" spans="1:20" ht="16.5">
      <c r="A9" s="15" t="s">
        <v>12</v>
      </c>
      <c r="B9" s="13"/>
      <c r="C9" s="16">
        <v>10799322</v>
      </c>
      <c r="D9" s="17"/>
      <c r="E9" s="18">
        <f>C9/$C$25*100</f>
        <v>33.5196761522856</v>
      </c>
      <c r="F9" s="17"/>
      <c r="G9" s="16">
        <v>9821528</v>
      </c>
      <c r="H9" s="17"/>
      <c r="I9" s="18">
        <f>G9/$G$25*100</f>
        <v>92.73616755932586</v>
      </c>
      <c r="J9" s="19"/>
      <c r="K9" s="15" t="s">
        <v>13</v>
      </c>
      <c r="M9" s="16">
        <v>0</v>
      </c>
      <c r="N9" s="20"/>
      <c r="O9" s="21" t="s">
        <v>14</v>
      </c>
      <c r="P9" s="20"/>
      <c r="Q9" s="16">
        <v>200000</v>
      </c>
      <c r="R9" s="20"/>
      <c r="S9" s="22">
        <f>Q9/$G$25*100</f>
        <v>1.8884264761924185</v>
      </c>
      <c r="T9" s="23"/>
    </row>
    <row r="10" spans="1:20" ht="16.5">
      <c r="A10" s="15" t="s">
        <v>15</v>
      </c>
      <c r="B10" s="13"/>
      <c r="C10" s="24" t="s">
        <v>14</v>
      </c>
      <c r="D10" s="17"/>
      <c r="E10" s="18" t="s">
        <v>14</v>
      </c>
      <c r="F10" s="17"/>
      <c r="G10" s="24">
        <v>550000</v>
      </c>
      <c r="H10" s="17"/>
      <c r="I10" s="18">
        <f>G10/$G$25*100</f>
        <v>5.193172809529152</v>
      </c>
      <c r="J10" s="19"/>
      <c r="K10" s="15" t="s">
        <v>16</v>
      </c>
      <c r="M10" s="25">
        <v>1646075</v>
      </c>
      <c r="N10" s="20"/>
      <c r="O10" s="21">
        <f>M10/$C$25*100</f>
        <v>5.109200459285641</v>
      </c>
      <c r="P10" s="20"/>
      <c r="Q10" s="25">
        <v>523486</v>
      </c>
      <c r="R10" s="20"/>
      <c r="S10" s="22">
        <f>Q10/$G$25*100</f>
        <v>4.942824111580322</v>
      </c>
      <c r="T10" s="26"/>
    </row>
    <row r="11" spans="1:20" ht="16.5">
      <c r="A11" s="15" t="s">
        <v>17</v>
      </c>
      <c r="B11" s="13"/>
      <c r="C11" s="24">
        <v>20846923</v>
      </c>
      <c r="D11" s="17"/>
      <c r="E11" s="18">
        <f>C11/$C$25*100</f>
        <v>64.70610911792743</v>
      </c>
      <c r="F11" s="17"/>
      <c r="G11" s="24">
        <v>4300</v>
      </c>
      <c r="H11" s="17"/>
      <c r="I11" s="18" t="s">
        <v>14</v>
      </c>
      <c r="J11" s="19"/>
      <c r="K11" s="15" t="s">
        <v>18</v>
      </c>
      <c r="L11" s="27"/>
      <c r="M11" s="25">
        <v>14377843</v>
      </c>
      <c r="N11" s="28"/>
      <c r="O11" s="21">
        <f>M11/$C$25*100</f>
        <v>44.62693501762485</v>
      </c>
      <c r="P11" s="29"/>
      <c r="Q11" s="25">
        <v>144269</v>
      </c>
      <c r="R11" s="28"/>
      <c r="S11" s="22">
        <f>Q11/$G$25*100</f>
        <v>1.3622069964690202</v>
      </c>
      <c r="T11" s="26"/>
    </row>
    <row r="12" spans="1:20" ht="16.5">
      <c r="A12" s="15" t="s">
        <v>19</v>
      </c>
      <c r="C12" s="24">
        <v>70334</v>
      </c>
      <c r="D12" s="20"/>
      <c r="E12" s="18" t="s">
        <v>14</v>
      </c>
      <c r="F12" s="20"/>
      <c r="G12" s="25">
        <v>10000</v>
      </c>
      <c r="H12" s="20"/>
      <c r="I12" s="18" t="s">
        <v>14</v>
      </c>
      <c r="J12" s="19"/>
      <c r="K12" s="15" t="s">
        <v>20</v>
      </c>
      <c r="M12" s="25">
        <v>555242</v>
      </c>
      <c r="N12" s="20"/>
      <c r="O12" s="21">
        <f>M12/$C$25*100</f>
        <v>1.7233981935298681</v>
      </c>
      <c r="P12" s="20"/>
      <c r="Q12" s="25">
        <v>2978102</v>
      </c>
      <c r="R12" s="20"/>
      <c r="S12" s="22">
        <f>Q12/$G$25*100</f>
        <v>28.11963332800797</v>
      </c>
      <c r="T12" s="26"/>
    </row>
    <row r="13" spans="1:20" ht="16.5">
      <c r="A13" s="30" t="s">
        <v>21</v>
      </c>
      <c r="B13" s="13"/>
      <c r="C13" s="31">
        <f>SUM(C9:C12)</f>
        <v>31716579</v>
      </c>
      <c r="D13" s="17"/>
      <c r="E13" s="32">
        <f>C13/$C$25*100+1</f>
        <v>99.44409276234029</v>
      </c>
      <c r="F13" s="17"/>
      <c r="G13" s="31">
        <f>SUM(G9:G12)</f>
        <v>10385828</v>
      </c>
      <c r="H13" s="17"/>
      <c r="I13" s="31">
        <f>SUM(I9:I11)</f>
        <v>97.92934036885501</v>
      </c>
      <c r="J13" s="19"/>
      <c r="K13" s="15" t="s">
        <v>22</v>
      </c>
      <c r="L13" s="27"/>
      <c r="M13" s="33">
        <v>16700</v>
      </c>
      <c r="N13" s="17"/>
      <c r="O13" s="21" t="s">
        <v>14</v>
      </c>
      <c r="P13" s="29"/>
      <c r="Q13" s="33">
        <v>3398</v>
      </c>
      <c r="R13" s="17"/>
      <c r="S13" s="22" t="s">
        <v>14</v>
      </c>
      <c r="T13" s="26"/>
    </row>
    <row r="14" spans="1:20" ht="21.75" customHeight="1">
      <c r="A14" s="34"/>
      <c r="C14" s="20"/>
      <c r="D14" s="20"/>
      <c r="E14" s="20"/>
      <c r="F14" s="20"/>
      <c r="G14" s="20"/>
      <c r="H14" s="20"/>
      <c r="I14" s="20"/>
      <c r="J14" s="19"/>
      <c r="K14" s="30" t="s">
        <v>23</v>
      </c>
      <c r="L14" s="27"/>
      <c r="M14" s="31">
        <f>SUM(M9:M13)</f>
        <v>16595860</v>
      </c>
      <c r="N14" s="17"/>
      <c r="O14" s="32">
        <f>M14/$C$25*100</f>
        <v>51.51136827558901</v>
      </c>
      <c r="P14" s="29"/>
      <c r="Q14" s="31">
        <f>SUM(Q9:Q13)</f>
        <v>3849255</v>
      </c>
      <c r="R14" s="17"/>
      <c r="S14" s="32">
        <f>SUM(S9:S13)</f>
        <v>36.313090912249734</v>
      </c>
      <c r="T14" s="26"/>
    </row>
    <row r="15" spans="1:20" ht="16.5" hidden="1">
      <c r="A15" s="12"/>
      <c r="B15" s="13"/>
      <c r="C15" s="33"/>
      <c r="D15" s="28"/>
      <c r="E15" s="35"/>
      <c r="F15" s="28"/>
      <c r="G15" s="33"/>
      <c r="H15" s="17"/>
      <c r="I15" s="35"/>
      <c r="J15" s="19"/>
      <c r="M15" s="20"/>
      <c r="N15" s="20"/>
      <c r="O15" s="20"/>
      <c r="P15" s="20"/>
      <c r="Q15" s="20"/>
      <c r="R15" s="20"/>
      <c r="S15" s="20"/>
      <c r="T15" s="26"/>
    </row>
    <row r="16" spans="10:20" ht="16.5">
      <c r="J16" s="19"/>
      <c r="M16" s="20"/>
      <c r="N16" s="20"/>
      <c r="O16" s="20"/>
      <c r="P16" s="20"/>
      <c r="Q16" s="20"/>
      <c r="R16" s="20"/>
      <c r="S16" s="20"/>
      <c r="T16" s="26"/>
    </row>
    <row r="17" spans="1:20" ht="16.5">
      <c r="A17" s="12" t="s">
        <v>24</v>
      </c>
      <c r="B17" s="13"/>
      <c r="C17" s="33">
        <v>85480</v>
      </c>
      <c r="D17" s="28"/>
      <c r="E17" s="35" t="s">
        <v>14</v>
      </c>
      <c r="F17" s="28"/>
      <c r="G17" s="36">
        <v>0</v>
      </c>
      <c r="H17" s="37"/>
      <c r="I17" s="38">
        <v>0</v>
      </c>
      <c r="J17" s="19"/>
      <c r="K17" s="12" t="s">
        <v>25</v>
      </c>
      <c r="L17" s="27"/>
      <c r="M17" s="17"/>
      <c r="N17" s="17"/>
      <c r="O17" s="17"/>
      <c r="P17" s="39"/>
      <c r="Q17" s="17"/>
      <c r="R17" s="17"/>
      <c r="S17" s="18"/>
      <c r="T17" s="26"/>
    </row>
    <row r="18" spans="1:20" ht="16.5">
      <c r="A18" s="30"/>
      <c r="B18" s="13"/>
      <c r="C18" s="40"/>
      <c r="D18" s="28"/>
      <c r="E18" s="22"/>
      <c r="F18" s="28"/>
      <c r="G18" s="40"/>
      <c r="H18" s="17"/>
      <c r="I18" s="22"/>
      <c r="J18" s="19"/>
      <c r="K18" s="15" t="s">
        <v>26</v>
      </c>
      <c r="L18" s="27"/>
      <c r="M18" s="24">
        <v>3000000</v>
      </c>
      <c r="N18" s="17"/>
      <c r="O18" s="41">
        <f>M18/$C$25*100</f>
        <v>9.311605715327017</v>
      </c>
      <c r="P18" s="39"/>
      <c r="Q18" s="24">
        <v>3000000</v>
      </c>
      <c r="R18" s="17"/>
      <c r="S18" s="22">
        <f>Q18/$G$25*100</f>
        <v>28.32639714288628</v>
      </c>
      <c r="T18" s="26"/>
    </row>
    <row r="19" spans="1:20" ht="16.5">
      <c r="A19" s="12" t="s">
        <v>27</v>
      </c>
      <c r="B19" s="13"/>
      <c r="C19" s="17"/>
      <c r="D19" s="17"/>
      <c r="E19" s="17"/>
      <c r="F19" s="17"/>
      <c r="G19" s="17"/>
      <c r="H19" s="17"/>
      <c r="I19" s="18"/>
      <c r="J19" s="19"/>
      <c r="K19" s="15" t="s">
        <v>28</v>
      </c>
      <c r="M19" s="24">
        <v>1900000</v>
      </c>
      <c r="O19" s="41">
        <f>M19/$C$25*100</f>
        <v>5.897350286373778</v>
      </c>
      <c r="Q19" s="24" t="s">
        <v>14</v>
      </c>
      <c r="S19" s="22" t="s">
        <v>14</v>
      </c>
      <c r="T19" s="26"/>
    </row>
    <row r="20" spans="1:20" ht="16.5">
      <c r="A20" s="15" t="s">
        <v>29</v>
      </c>
      <c r="C20" s="33">
        <v>415800</v>
      </c>
      <c r="D20" s="17"/>
      <c r="E20" s="35">
        <f>C20/$C$25*100</f>
        <v>1.2905885521443248</v>
      </c>
      <c r="F20" s="42"/>
      <c r="G20" s="33">
        <v>205000</v>
      </c>
      <c r="H20" s="17"/>
      <c r="I20" s="35">
        <f>G20/$G$25*100</f>
        <v>1.9356371380972288</v>
      </c>
      <c r="J20" s="19"/>
      <c r="K20" s="15" t="s">
        <v>30</v>
      </c>
      <c r="L20" s="27"/>
      <c r="M20" s="17"/>
      <c r="N20" s="17"/>
      <c r="O20" s="17"/>
      <c r="P20" s="39"/>
      <c r="Q20" s="17"/>
      <c r="R20" s="17"/>
      <c r="S20" s="18"/>
      <c r="T20" s="26"/>
    </row>
    <row r="21" spans="1:20" ht="16.5">
      <c r="A21" s="34"/>
      <c r="C21" s="20"/>
      <c r="D21" s="20"/>
      <c r="E21" s="20"/>
      <c r="F21" s="20"/>
      <c r="G21" s="20"/>
      <c r="H21" s="20"/>
      <c r="I21" s="20"/>
      <c r="J21" s="19"/>
      <c r="K21" s="30" t="s">
        <v>31</v>
      </c>
      <c r="L21" s="27"/>
      <c r="M21" s="24">
        <v>3000000</v>
      </c>
      <c r="N21" s="17"/>
      <c r="O21" s="18">
        <f>M21/$C$25*100</f>
        <v>9.311605715327017</v>
      </c>
      <c r="P21" s="39"/>
      <c r="Q21" s="24">
        <v>3000000</v>
      </c>
      <c r="R21" s="17"/>
      <c r="S21" s="22">
        <f>Q21/$G$25*100</f>
        <v>28.32639714288628</v>
      </c>
      <c r="T21" s="26"/>
    </row>
    <row r="22" spans="1:20" ht="16.5">
      <c r="A22" s="12"/>
      <c r="C22" s="17"/>
      <c r="D22" s="17"/>
      <c r="E22" s="17"/>
      <c r="F22" s="42"/>
      <c r="G22" s="17"/>
      <c r="H22" s="17"/>
      <c r="I22" s="17"/>
      <c r="J22" s="19"/>
      <c r="K22" s="30" t="s">
        <v>32</v>
      </c>
      <c r="L22" s="27"/>
      <c r="M22" s="24">
        <v>7721999</v>
      </c>
      <c r="N22" s="17"/>
      <c r="O22" s="43">
        <f>M22/$C$25*100</f>
        <v>23.968070007383172</v>
      </c>
      <c r="P22" s="29"/>
      <c r="Q22" s="24">
        <v>741573</v>
      </c>
      <c r="R22" s="17"/>
      <c r="S22" s="22">
        <f>Q22/$G$25*100+1</f>
        <v>8.002030436147201</v>
      </c>
      <c r="T22" s="26"/>
    </row>
    <row r="23" spans="3:20" ht="16.5">
      <c r="C23" s="20"/>
      <c r="D23" s="20"/>
      <c r="E23" s="20"/>
      <c r="F23" s="20"/>
      <c r="G23" s="20"/>
      <c r="H23" s="20"/>
      <c r="I23" s="20"/>
      <c r="K23" s="30" t="s">
        <v>33</v>
      </c>
      <c r="L23" s="27"/>
      <c r="M23" s="31">
        <f>SUM(M18:M22)</f>
        <v>15621999</v>
      </c>
      <c r="N23" s="17"/>
      <c r="O23" s="32">
        <f>M23/$C$25*100</f>
        <v>48.488631724410986</v>
      </c>
      <c r="P23" s="29"/>
      <c r="Q23" s="31">
        <f>SUM(Q18:Q22)</f>
        <v>6741573</v>
      </c>
      <c r="R23" s="17"/>
      <c r="S23" s="32">
        <f>SUM(S18:S22)-1</f>
        <v>63.654824721919766</v>
      </c>
      <c r="T23" s="26"/>
    </row>
    <row r="24" ht="16.5">
      <c r="T24" s="26"/>
    </row>
    <row r="25" spans="1:20" ht="17.25" thickBot="1">
      <c r="A25" s="12" t="s">
        <v>34</v>
      </c>
      <c r="B25" s="44"/>
      <c r="C25" s="45">
        <f>C20+C15+C13+C17</f>
        <v>32217859</v>
      </c>
      <c r="D25" s="17"/>
      <c r="E25" s="46">
        <v>100</v>
      </c>
      <c r="F25" s="42"/>
      <c r="G25" s="45">
        <f>G20+G15+G13+G17</f>
        <v>10590828</v>
      </c>
      <c r="H25" s="17"/>
      <c r="I25" s="46">
        <v>100</v>
      </c>
      <c r="J25" s="19"/>
      <c r="K25" s="34" t="s">
        <v>35</v>
      </c>
      <c r="L25" s="20"/>
      <c r="M25" s="45">
        <f>M14+M23</f>
        <v>32217859</v>
      </c>
      <c r="N25" s="47"/>
      <c r="O25" s="48">
        <v>100</v>
      </c>
      <c r="P25" s="20"/>
      <c r="Q25" s="45">
        <f>Q14+Q23</f>
        <v>10590828</v>
      </c>
      <c r="R25" s="47"/>
      <c r="S25" s="48">
        <v>100</v>
      </c>
      <c r="T25" s="26"/>
    </row>
    <row r="26" spans="1:20" ht="17.25" thickTop="1">
      <c r="A26" s="49"/>
      <c r="J26" s="50"/>
      <c r="T26" s="51"/>
    </row>
    <row r="27" spans="10:20" ht="16.5">
      <c r="J27" s="50"/>
      <c r="T27" s="51"/>
    </row>
    <row r="28" spans="1:20" ht="16.5" hidden="1">
      <c r="A28" s="34" t="s">
        <v>36</v>
      </c>
      <c r="J28" s="50"/>
      <c r="M28" s="51"/>
      <c r="N28" s="51"/>
      <c r="O28" s="51"/>
      <c r="P28" s="51"/>
      <c r="Q28" s="51"/>
      <c r="R28" s="51"/>
      <c r="S28" s="51"/>
      <c r="T28" s="51"/>
    </row>
    <row r="30" ht="16.5">
      <c r="A30" s="49"/>
    </row>
    <row r="31" spans="1:11" ht="16.5">
      <c r="A31" s="49"/>
      <c r="K31" s="34"/>
    </row>
    <row r="32" ht="16.5">
      <c r="A32" s="49"/>
    </row>
    <row r="33" ht="16.5">
      <c r="A33" s="49"/>
    </row>
    <row r="34" ht="16.5">
      <c r="A34" s="49"/>
    </row>
    <row r="35" ht="16.5">
      <c r="A35" s="49"/>
    </row>
    <row r="36" ht="16.5">
      <c r="A36" s="49"/>
    </row>
    <row r="37" ht="16.5">
      <c r="A37" s="49"/>
    </row>
    <row r="38" ht="16.5">
      <c r="A38" s="49"/>
    </row>
    <row r="39" ht="16.5">
      <c r="A39" s="49"/>
    </row>
    <row r="40" spans="1:15" ht="24.75" customHeight="1" hidden="1">
      <c r="A40" s="52" t="s">
        <v>37</v>
      </c>
      <c r="G40" s="53" t="s">
        <v>38</v>
      </c>
      <c r="H40" s="53"/>
      <c r="K40" s="54" t="s">
        <v>39</v>
      </c>
      <c r="N40" s="53"/>
      <c r="O40" s="53"/>
    </row>
  </sheetData>
  <sheetProtection/>
  <mergeCells count="8">
    <mergeCell ref="A1:S1"/>
    <mergeCell ref="A2:S2"/>
    <mergeCell ref="A3:S3"/>
    <mergeCell ref="A4:S4"/>
    <mergeCell ref="C6:E6"/>
    <mergeCell ref="G6:I6"/>
    <mergeCell ref="M6:O6"/>
    <mergeCell ref="Q6:S6"/>
  </mergeCells>
  <printOptions/>
  <pageMargins left="0.42" right="0.44" top="0.97" bottom="0.8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5"/>
  <sheetViews>
    <sheetView zoomScaleSheetLayoutView="100" zoomScalePageLayoutView="0" workbookViewId="0" topLeftCell="A1">
      <selection activeCell="I22" sqref="I22"/>
    </sheetView>
  </sheetViews>
  <sheetFormatPr defaultColWidth="9.00390625" defaultRowHeight="16.5"/>
  <cols>
    <col min="1" max="1" width="32.125" style="55" bestFit="1" customWidth="1"/>
    <col min="2" max="2" width="1.625" style="55" customWidth="1"/>
    <col min="3" max="3" width="16.125" style="55" customWidth="1"/>
    <col min="4" max="4" width="1.875" style="55" customWidth="1"/>
    <col min="5" max="5" width="7.875" style="55" customWidth="1"/>
    <col min="6" max="6" width="3.25390625" style="55" customWidth="1"/>
    <col min="7" max="7" width="16.125" style="55" customWidth="1"/>
    <col min="8" max="8" width="1.875" style="55" customWidth="1"/>
    <col min="9" max="9" width="7.875" style="55" customWidth="1"/>
    <col min="10" max="16384" width="9.00390625" style="55" customWidth="1"/>
  </cols>
  <sheetData>
    <row r="1" spans="1:9" ht="21.75" customHeight="1">
      <c r="A1" s="111" t="str">
        <f>'BS-中'!A1:S1</f>
        <v>新光金保險代理人股份有限公司</v>
      </c>
      <c r="B1" s="112"/>
      <c r="C1" s="112"/>
      <c r="D1" s="112"/>
      <c r="E1" s="112"/>
      <c r="F1" s="112"/>
      <c r="G1" s="112"/>
      <c r="H1" s="112"/>
      <c r="I1" s="112"/>
    </row>
    <row r="2" spans="1:9" ht="21.75" customHeight="1">
      <c r="A2" s="111" t="s">
        <v>40</v>
      </c>
      <c r="B2" s="112"/>
      <c r="C2" s="112"/>
      <c r="D2" s="112"/>
      <c r="E2" s="112"/>
      <c r="F2" s="112"/>
      <c r="G2" s="112"/>
      <c r="H2" s="112"/>
      <c r="I2" s="112"/>
    </row>
    <row r="3" spans="1:9" ht="21.75" customHeight="1">
      <c r="A3" s="111" t="s">
        <v>41</v>
      </c>
      <c r="B3" s="112"/>
      <c r="C3" s="112"/>
      <c r="D3" s="112"/>
      <c r="E3" s="112"/>
      <c r="F3" s="112"/>
      <c r="G3" s="112"/>
      <c r="H3" s="112"/>
      <c r="I3" s="112"/>
    </row>
    <row r="4" spans="1:9" ht="20.25" customHeight="1">
      <c r="A4" s="113" t="s">
        <v>3</v>
      </c>
      <c r="B4" s="113"/>
      <c r="C4" s="113"/>
      <c r="D4" s="113"/>
      <c r="E4" s="113"/>
      <c r="F4" s="113"/>
      <c r="G4" s="113"/>
      <c r="H4" s="113"/>
      <c r="I4" s="113"/>
    </row>
    <row r="6" spans="3:9" ht="16.5" customHeight="1">
      <c r="C6" s="110" t="s">
        <v>42</v>
      </c>
      <c r="D6" s="110"/>
      <c r="E6" s="110"/>
      <c r="F6" s="56"/>
      <c r="G6" s="114" t="s">
        <v>43</v>
      </c>
      <c r="H6" s="114"/>
      <c r="I6" s="114"/>
    </row>
    <row r="7" spans="3:9" ht="16.5">
      <c r="C7" s="7" t="s">
        <v>7</v>
      </c>
      <c r="D7" s="8"/>
      <c r="E7" s="7" t="s">
        <v>8</v>
      </c>
      <c r="F7" s="57"/>
      <c r="G7" s="7" t="s">
        <v>7</v>
      </c>
      <c r="H7" s="8"/>
      <c r="I7" s="7" t="s">
        <v>8</v>
      </c>
    </row>
    <row r="8" spans="1:11" ht="16.5">
      <c r="A8" s="58" t="s">
        <v>44</v>
      </c>
      <c r="C8" s="59">
        <v>38307239</v>
      </c>
      <c r="D8" s="60"/>
      <c r="E8" s="61">
        <v>100</v>
      </c>
      <c r="G8" s="59">
        <v>2083854</v>
      </c>
      <c r="H8" s="60"/>
      <c r="I8" s="61">
        <f>G8/$G$8*100</f>
        <v>100</v>
      </c>
      <c r="J8" s="62"/>
      <c r="K8" s="62"/>
    </row>
    <row r="9" spans="3:11" ht="15.75">
      <c r="C9" s="61"/>
      <c r="D9" s="60"/>
      <c r="E9" s="61"/>
      <c r="G9" s="61"/>
      <c r="H9" s="60"/>
      <c r="I9" s="61"/>
      <c r="J9" s="62"/>
      <c r="K9" s="62"/>
    </row>
    <row r="10" spans="1:11" ht="16.5">
      <c r="A10" s="58" t="s">
        <v>45</v>
      </c>
      <c r="C10" s="63">
        <v>-24221683</v>
      </c>
      <c r="D10" s="60"/>
      <c r="E10" s="64">
        <f>C10/$C$8*100</f>
        <v>-63.230041194041675</v>
      </c>
      <c r="G10" s="63">
        <v>-685585</v>
      </c>
      <c r="H10" s="60"/>
      <c r="I10" s="63">
        <f>G10/$G$8*100</f>
        <v>-32.899857667571716</v>
      </c>
      <c r="J10" s="62"/>
      <c r="K10" s="62"/>
    </row>
    <row r="11" spans="3:11" ht="15.75">
      <c r="C11" s="65"/>
      <c r="D11" s="60"/>
      <c r="E11" s="65"/>
      <c r="G11" s="65"/>
      <c r="H11" s="60"/>
      <c r="I11" s="65"/>
      <c r="J11" s="62"/>
      <c r="K11" s="62"/>
    </row>
    <row r="12" spans="1:11" ht="16.5">
      <c r="A12" s="58" t="s">
        <v>46</v>
      </c>
      <c r="C12" s="66">
        <f>SUM(C8:C11)</f>
        <v>14085556</v>
      </c>
      <c r="D12" s="60"/>
      <c r="E12" s="67">
        <f>SUM(E8:E11)</f>
        <v>36.769958805958325</v>
      </c>
      <c r="G12" s="66">
        <f>SUM(G8:G11)</f>
        <v>1398269</v>
      </c>
      <c r="H12" s="60"/>
      <c r="I12" s="67">
        <f>G12/$G$8*100</f>
        <v>67.10014233242828</v>
      </c>
      <c r="J12" s="62"/>
      <c r="K12" s="62"/>
    </row>
    <row r="13" spans="3:11" ht="15.75">
      <c r="C13" s="61"/>
      <c r="D13" s="60"/>
      <c r="E13" s="61"/>
      <c r="G13" s="61"/>
      <c r="H13" s="60"/>
      <c r="I13" s="61"/>
      <c r="J13" s="62"/>
      <c r="K13" s="62"/>
    </row>
    <row r="14" spans="1:11" ht="16.5">
      <c r="A14" s="58" t="s">
        <v>47</v>
      </c>
      <c r="C14" s="68">
        <v>-4867580</v>
      </c>
      <c r="D14" s="69"/>
      <c r="E14" s="68">
        <f>C14/$C$8*100</f>
        <v>-12.706684498979422</v>
      </c>
      <c r="F14" s="70"/>
      <c r="G14" s="71">
        <v>-527533</v>
      </c>
      <c r="H14" s="69"/>
      <c r="I14" s="71">
        <f>G14/$G$8*100</f>
        <v>-25.315257210917846</v>
      </c>
      <c r="J14" s="62"/>
      <c r="K14" s="62"/>
    </row>
    <row r="15" spans="3:11" ht="15.75">
      <c r="C15" s="69"/>
      <c r="D15" s="69"/>
      <c r="E15" s="69"/>
      <c r="F15" s="70"/>
      <c r="G15" s="69"/>
      <c r="H15" s="69"/>
      <c r="I15" s="69"/>
      <c r="J15" s="62"/>
      <c r="K15" s="62"/>
    </row>
    <row r="16" spans="1:11" ht="16.5">
      <c r="A16" s="58" t="s">
        <v>48</v>
      </c>
      <c r="C16" s="72">
        <f>SUM(C12:C14)</f>
        <v>9217976</v>
      </c>
      <c r="D16" s="69"/>
      <c r="E16" s="73">
        <f>C16/$C$8*100</f>
        <v>24.063274306978897</v>
      </c>
      <c r="F16" s="70"/>
      <c r="G16" s="72">
        <f>SUM(G12:G14)</f>
        <v>870736</v>
      </c>
      <c r="H16" s="69"/>
      <c r="I16" s="74">
        <f>G16/$G$8*100</f>
        <v>41.784885121510435</v>
      </c>
      <c r="J16" s="62"/>
      <c r="K16" s="62"/>
    </row>
    <row r="17" spans="3:11" ht="15.75">
      <c r="C17" s="69"/>
      <c r="D17" s="69"/>
      <c r="E17" s="69"/>
      <c r="F17" s="70"/>
      <c r="G17" s="69"/>
      <c r="H17" s="69"/>
      <c r="I17" s="69"/>
      <c r="J17" s="62"/>
      <c r="K17" s="62"/>
    </row>
    <row r="18" spans="1:11" ht="16.5">
      <c r="A18" s="58" t="s">
        <v>49</v>
      </c>
      <c r="C18" s="69"/>
      <c r="D18" s="69"/>
      <c r="E18" s="69"/>
      <c r="F18" s="70"/>
      <c r="G18" s="69"/>
      <c r="H18" s="69"/>
      <c r="I18" s="69"/>
      <c r="J18" s="62"/>
      <c r="K18" s="62"/>
    </row>
    <row r="19" spans="1:11" ht="16.5">
      <c r="A19" s="75" t="s">
        <v>50</v>
      </c>
      <c r="C19" s="66">
        <v>2500</v>
      </c>
      <c r="D19" s="69"/>
      <c r="E19" s="76" t="s">
        <v>51</v>
      </c>
      <c r="F19" s="70"/>
      <c r="G19" s="66">
        <v>21952</v>
      </c>
      <c r="H19" s="69"/>
      <c r="I19" s="77">
        <f>G19/$G$8*100</f>
        <v>1.053432726093095</v>
      </c>
      <c r="J19" s="62"/>
      <c r="K19" s="62"/>
    </row>
    <row r="20" spans="1:11" ht="16.5" hidden="1">
      <c r="A20" s="75" t="s">
        <v>52</v>
      </c>
      <c r="C20" s="66" t="s">
        <v>51</v>
      </c>
      <c r="D20" s="69"/>
      <c r="E20" s="78" t="e">
        <f>C20/$C$8*100</f>
        <v>#VALUE!</v>
      </c>
      <c r="F20" s="70"/>
      <c r="G20" s="66" t="s">
        <v>53</v>
      </c>
      <c r="H20" s="69"/>
      <c r="I20" s="77" t="e">
        <f>G20/$G$8*100</f>
        <v>#VALUE!</v>
      </c>
      <c r="J20" s="62"/>
      <c r="K20" s="62"/>
    </row>
    <row r="21" spans="1:11" ht="16.5">
      <c r="A21" s="75" t="s">
        <v>54</v>
      </c>
      <c r="C21" s="74">
        <v>0</v>
      </c>
      <c r="D21" s="69"/>
      <c r="E21" s="79" t="s">
        <v>51</v>
      </c>
      <c r="F21" s="70"/>
      <c r="G21" s="74">
        <v>0</v>
      </c>
      <c r="H21" s="69"/>
      <c r="I21" s="74" t="s">
        <v>51</v>
      </c>
      <c r="J21" s="62"/>
      <c r="K21" s="62"/>
    </row>
    <row r="22" spans="1:11" ht="16.5">
      <c r="A22" s="80" t="s">
        <v>55</v>
      </c>
      <c r="C22" s="72">
        <f>SUM(C19:C21)</f>
        <v>2500</v>
      </c>
      <c r="D22" s="69"/>
      <c r="E22" s="73" t="s">
        <v>51</v>
      </c>
      <c r="F22" s="70"/>
      <c r="G22" s="72">
        <f>SUM(G19:G21)</f>
        <v>21952</v>
      </c>
      <c r="H22" s="69"/>
      <c r="I22" s="74">
        <f>G22/$G$8*100</f>
        <v>1.053432726093095</v>
      </c>
      <c r="J22" s="62"/>
      <c r="K22" s="62"/>
    </row>
    <row r="23" spans="3:11" ht="15.75">
      <c r="C23" s="81"/>
      <c r="D23" s="81"/>
      <c r="E23" s="81"/>
      <c r="F23" s="70"/>
      <c r="G23" s="81"/>
      <c r="H23" s="81"/>
      <c r="I23" s="81"/>
      <c r="J23" s="62"/>
      <c r="K23" s="62"/>
    </row>
    <row r="24" spans="1:11" ht="16.5" hidden="1">
      <c r="A24" s="58" t="s">
        <v>56</v>
      </c>
      <c r="C24" s="81"/>
      <c r="D24" s="81"/>
      <c r="E24" s="81"/>
      <c r="F24" s="70"/>
      <c r="G24" s="81"/>
      <c r="H24" s="81"/>
      <c r="I24" s="81"/>
      <c r="J24" s="62"/>
      <c r="K24" s="62"/>
    </row>
    <row r="25" spans="1:11" ht="16.5" hidden="1">
      <c r="A25" s="75" t="s">
        <v>57</v>
      </c>
      <c r="C25" s="82" t="s">
        <v>51</v>
      </c>
      <c r="D25" s="83"/>
      <c r="E25" s="83" t="s">
        <v>51</v>
      </c>
      <c r="F25" s="84"/>
      <c r="G25" s="85">
        <v>0</v>
      </c>
      <c r="H25" s="81"/>
      <c r="I25" s="86" t="s">
        <v>51</v>
      </c>
      <c r="J25" s="62"/>
      <c r="K25" s="62"/>
    </row>
    <row r="26" spans="1:11" ht="16.5" hidden="1">
      <c r="A26" s="75" t="s">
        <v>58</v>
      </c>
      <c r="C26" s="83"/>
      <c r="D26" s="83"/>
      <c r="E26" s="83"/>
      <c r="F26" s="84"/>
      <c r="G26" s="83"/>
      <c r="H26" s="81"/>
      <c r="I26" s="81"/>
      <c r="J26" s="62"/>
      <c r="K26" s="62"/>
    </row>
    <row r="27" spans="1:11" ht="16.5" hidden="1">
      <c r="A27" s="80" t="s">
        <v>59</v>
      </c>
      <c r="C27" s="87" t="s">
        <v>51</v>
      </c>
      <c r="D27" s="86"/>
      <c r="E27" s="88" t="s">
        <v>51</v>
      </c>
      <c r="F27" s="70"/>
      <c r="G27" s="89">
        <v>0</v>
      </c>
      <c r="H27" s="86"/>
      <c r="I27" s="88" t="s">
        <v>51</v>
      </c>
      <c r="J27" s="62"/>
      <c r="K27" s="62"/>
    </row>
    <row r="28" spans="3:11" ht="15.75" hidden="1">
      <c r="C28" s="81"/>
      <c r="D28" s="81"/>
      <c r="E28" s="81"/>
      <c r="F28" s="70"/>
      <c r="G28" s="81"/>
      <c r="H28" s="81"/>
      <c r="I28" s="81"/>
      <c r="J28" s="62"/>
      <c r="K28" s="62"/>
    </row>
    <row r="29" spans="1:11" ht="16.5">
      <c r="A29" s="58" t="s">
        <v>60</v>
      </c>
      <c r="C29" s="66">
        <f>C16+C22</f>
        <v>9220476</v>
      </c>
      <c r="D29" s="69"/>
      <c r="E29" s="90">
        <f>C29/$C$8*100</f>
        <v>24.06980048862305</v>
      </c>
      <c r="F29" s="70"/>
      <c r="G29" s="66">
        <f>G16+G22-G27</f>
        <v>892688</v>
      </c>
      <c r="H29" s="69"/>
      <c r="I29" s="77">
        <f>G29/$G$8*100</f>
        <v>42.83831784760353</v>
      </c>
      <c r="J29" s="62"/>
      <c r="K29" s="62"/>
    </row>
    <row r="30" spans="3:11" ht="15.75">
      <c r="C30" s="69"/>
      <c r="D30" s="69"/>
      <c r="E30" s="69"/>
      <c r="F30" s="70"/>
      <c r="G30" s="69"/>
      <c r="H30" s="69"/>
      <c r="I30" s="69"/>
      <c r="J30" s="62"/>
      <c r="K30" s="62"/>
    </row>
    <row r="31" spans="1:11" ht="16.5">
      <c r="A31" s="58" t="s">
        <v>61</v>
      </c>
      <c r="C31" s="68">
        <v>-1568820</v>
      </c>
      <c r="D31" s="69"/>
      <c r="E31" s="68">
        <f>C31/$C$8*100</f>
        <v>-4.0953617147923405</v>
      </c>
      <c r="F31" s="70"/>
      <c r="G31" s="71">
        <v>-151757</v>
      </c>
      <c r="H31" s="69"/>
      <c r="I31" s="71">
        <f>G31/$G$8*100</f>
        <v>-7.282515953612872</v>
      </c>
      <c r="J31" s="62"/>
      <c r="K31" s="62"/>
    </row>
    <row r="32" spans="3:11" ht="15.75">
      <c r="C32" s="69"/>
      <c r="D32" s="69"/>
      <c r="E32" s="69"/>
      <c r="F32" s="91"/>
      <c r="G32" s="69"/>
      <c r="H32" s="69"/>
      <c r="I32" s="69"/>
      <c r="K32" s="92"/>
    </row>
    <row r="33" spans="1:11" ht="17.25" thickBot="1">
      <c r="A33" s="58" t="s">
        <v>62</v>
      </c>
      <c r="C33" s="93">
        <f>SUM(C29:C32)</f>
        <v>7651656</v>
      </c>
      <c r="D33" s="69"/>
      <c r="E33" s="94">
        <f>C33/$C$8*100</f>
        <v>19.97443877383071</v>
      </c>
      <c r="F33" s="70"/>
      <c r="G33" s="45">
        <f>SUM(G29:G32)</f>
        <v>740931</v>
      </c>
      <c r="H33" s="69"/>
      <c r="I33" s="95">
        <f>G33/$G$8*100</f>
        <v>35.555801893990655</v>
      </c>
      <c r="J33" s="62"/>
      <c r="K33" s="62"/>
    </row>
    <row r="34" ht="16.5" thickTop="1"/>
    <row r="37" spans="3:9" ht="16.5">
      <c r="C37" s="110" t="str">
        <f>C6</f>
        <v>一○三年第一季</v>
      </c>
      <c r="D37" s="110"/>
      <c r="E37" s="110"/>
      <c r="F37" s="56"/>
      <c r="G37" s="110" t="str">
        <f>G6</f>
        <v>一○二年第一季</v>
      </c>
      <c r="H37" s="110"/>
      <c r="I37" s="110"/>
    </row>
    <row r="38" spans="3:9" ht="16.5">
      <c r="C38" s="96" t="s">
        <v>63</v>
      </c>
      <c r="D38" s="97"/>
      <c r="E38" s="96" t="s">
        <v>64</v>
      </c>
      <c r="F38"/>
      <c r="G38" s="96" t="s">
        <v>63</v>
      </c>
      <c r="H38" s="97"/>
      <c r="I38" s="96" t="s">
        <v>64</v>
      </c>
    </row>
    <row r="39" ht="16.5">
      <c r="A39" s="58" t="s">
        <v>65</v>
      </c>
    </row>
    <row r="40" spans="1:9" ht="17.25" thickBot="1">
      <c r="A40" s="98" t="s">
        <v>66</v>
      </c>
      <c r="C40" s="99">
        <f>C29/300000</f>
        <v>30.73492</v>
      </c>
      <c r="D40" s="14"/>
      <c r="E40" s="100">
        <f>C33/300000</f>
        <v>25.50552</v>
      </c>
      <c r="F40" s="14"/>
      <c r="G40" s="99">
        <f>G29/300000</f>
        <v>2.975626666666667</v>
      </c>
      <c r="H40" s="14"/>
      <c r="I40" s="100">
        <f>G33/300000</f>
        <v>2.46977</v>
      </c>
    </row>
    <row r="41" spans="1:9" ht="18" hidden="1" thickBot="1" thickTop="1">
      <c r="A41" s="98" t="s">
        <v>67</v>
      </c>
      <c r="C41" s="99">
        <v>0</v>
      </c>
      <c r="D41" s="14"/>
      <c r="E41" s="100">
        <v>0</v>
      </c>
      <c r="F41" s="14"/>
      <c r="G41" s="99">
        <v>0</v>
      </c>
      <c r="H41" s="14"/>
      <c r="I41" s="99">
        <v>0</v>
      </c>
    </row>
    <row r="42" spans="3:9" ht="17.25" thickTop="1">
      <c r="C42" s="101"/>
      <c r="D42" s="101"/>
      <c r="E42" s="101"/>
      <c r="F42" s="102"/>
      <c r="G42" s="103"/>
      <c r="H42" s="103"/>
      <c r="I42" s="103"/>
    </row>
    <row r="44" ht="16.5">
      <c r="A44" s="34"/>
    </row>
    <row r="55" spans="1:7" ht="16.5" hidden="1">
      <c r="A55" s="53" t="str">
        <f>'BS-中'!A40</f>
        <v>負責人：陳忠誼</v>
      </c>
      <c r="C55" s="52" t="str">
        <f>'BS-中'!G40</f>
        <v>經理人：簡義仁</v>
      </c>
      <c r="G55" s="52" t="str">
        <f>'BS-中'!K40</f>
        <v>主辦會計：蔡文英</v>
      </c>
    </row>
    <row r="359" ht="15.75">
      <c r="A359" s="104"/>
    </row>
    <row r="360" ht="15.75">
      <c r="A360" s="105"/>
    </row>
    <row r="361" ht="15.75">
      <c r="A361" s="104"/>
    </row>
    <row r="363" ht="15.75">
      <c r="A363" s="104"/>
    </row>
    <row r="364" ht="15.75">
      <c r="A364" s="105"/>
    </row>
    <row r="365" ht="15.75">
      <c r="A365" s="104"/>
    </row>
    <row r="367" ht="15.75">
      <c r="A367" s="104"/>
    </row>
    <row r="368" ht="15.75">
      <c r="A368" s="105"/>
    </row>
    <row r="369" ht="15.75">
      <c r="A369" s="104"/>
    </row>
    <row r="403" ht="15.75">
      <c r="A403" s="104"/>
    </row>
    <row r="404" ht="15.75">
      <c r="A404" s="105"/>
    </row>
    <row r="405" ht="15.75">
      <c r="A405" s="105"/>
    </row>
    <row r="406" ht="15.75">
      <c r="A406" s="105"/>
    </row>
    <row r="407" ht="15.75">
      <c r="A407" s="104"/>
    </row>
    <row r="408" ht="15.75">
      <c r="A408" s="104"/>
    </row>
    <row r="409" ht="15.75">
      <c r="A409" s="104"/>
    </row>
    <row r="410" ht="15.75">
      <c r="A410" s="104"/>
    </row>
    <row r="411" ht="15.75">
      <c r="A411" s="105"/>
    </row>
    <row r="412" ht="15.75">
      <c r="A412" s="105"/>
    </row>
    <row r="413" ht="15.75">
      <c r="A413" s="105"/>
    </row>
    <row r="414" ht="15.75">
      <c r="A414" s="104"/>
    </row>
    <row r="415" ht="15.75">
      <c r="A415" s="104"/>
    </row>
    <row r="605" ht="15.75">
      <c r="A605" s="104"/>
    </row>
  </sheetData>
  <sheetProtection/>
  <mergeCells count="8">
    <mergeCell ref="C37:E37"/>
    <mergeCell ref="G37:I37"/>
    <mergeCell ref="A1:I1"/>
    <mergeCell ref="A2:I2"/>
    <mergeCell ref="A3:I3"/>
    <mergeCell ref="A4:I4"/>
    <mergeCell ref="C6:E6"/>
    <mergeCell ref="G6:I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F225159977</dc:creator>
  <cp:keywords/>
  <dc:description/>
  <cp:lastModifiedBy>林宛慧</cp:lastModifiedBy>
  <dcterms:created xsi:type="dcterms:W3CDTF">2014-05-20T09:23:32Z</dcterms:created>
  <dcterms:modified xsi:type="dcterms:W3CDTF">2014-06-04T07:39:01Z</dcterms:modified>
  <cp:category/>
  <cp:version/>
  <cp:contentType/>
  <cp:contentStatus/>
</cp:coreProperties>
</file>